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O:\Patient Compensation Fund\ADMINISTRATION\2025 Rates\"/>
    </mc:Choice>
  </mc:AlternateContent>
  <xr:revisionPtr revIDLastSave="0" documentId="13_ncr:1_{791EEB49-C688-497B-9AE8-56D217CB66F7}" xr6:coauthVersionLast="47" xr6:coauthVersionMax="47" xr10:uidLastSave="{00000000-0000-0000-0000-000000000000}"/>
  <bookViews>
    <workbookView xWindow="-120" yWindow="-120" windowWidth="29040" windowHeight="15840" firstSheet="2" activeTab="2" xr2:uid="{00000000-000D-0000-FFFF-FFFF00000000}"/>
  </bookViews>
  <sheets>
    <sheet name="DISCLAIMER" sheetId="6" state="hidden" r:id="rId1"/>
    <sheet name="Instructions" sheetId="7" state="hidden" r:id="rId2"/>
    <sheet name="2025 Rating" sheetId="1" r:id="rId3"/>
    <sheet name="Increase Calc." sheetId="8" r:id="rId4"/>
  </sheets>
  <definedNames>
    <definedName name="_xlnm.Print_Area" localSheetId="2">'2025 Rating'!$A$1:$I$34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 l="1"/>
  <c r="E13" i="1"/>
  <c r="E14" i="1"/>
  <c r="E15" i="1"/>
  <c r="E16" i="1"/>
  <c r="E17" i="1"/>
  <c r="E18" i="1"/>
  <c r="E19" i="1"/>
  <c r="E20" i="1"/>
  <c r="E21" i="1"/>
  <c r="E22" i="1"/>
  <c r="E23" i="1"/>
  <c r="E24" i="1"/>
  <c r="I24" i="1" s="1"/>
  <c r="E25" i="1"/>
  <c r="E26" i="1"/>
  <c r="E27" i="1"/>
  <c r="E28" i="1"/>
  <c r="E29" i="1"/>
  <c r="E11" i="1"/>
  <c r="L4" i="8"/>
  <c r="K4" i="8"/>
  <c r="H5" i="8"/>
  <c r="H6" i="8"/>
  <c r="H7" i="8"/>
  <c r="H8" i="8"/>
  <c r="H9" i="8"/>
  <c r="H10" i="8"/>
  <c r="H11" i="8"/>
  <c r="H12" i="8"/>
  <c r="H13" i="8"/>
  <c r="H14" i="8"/>
  <c r="H15" i="8"/>
  <c r="H16" i="8"/>
  <c r="H17" i="8"/>
  <c r="H18" i="8"/>
  <c r="H19" i="8"/>
  <c r="H20" i="8"/>
  <c r="H21" i="8"/>
  <c r="H22" i="8"/>
  <c r="H4" i="8"/>
  <c r="G5" i="8"/>
  <c r="G6" i="8"/>
  <c r="G7" i="8"/>
  <c r="G8" i="8"/>
  <c r="G9" i="8"/>
  <c r="G10" i="8"/>
  <c r="G13" i="8"/>
  <c r="G16" i="8"/>
  <c r="G17" i="8"/>
  <c r="G20" i="8"/>
  <c r="G21" i="8"/>
  <c r="G22" i="8"/>
  <c r="G4" i="8"/>
  <c r="F5" i="8"/>
  <c r="F6" i="8"/>
  <c r="F7" i="8"/>
  <c r="F8" i="8"/>
  <c r="F9" i="8"/>
  <c r="F10" i="8"/>
  <c r="F13" i="8"/>
  <c r="F16" i="8"/>
  <c r="I23" i="1" s="1"/>
  <c r="F17" i="8"/>
  <c r="F20" i="8"/>
  <c r="F21" i="8"/>
  <c r="I28" i="1" s="1"/>
  <c r="F22" i="8"/>
  <c r="F4" i="8"/>
  <c r="I29" i="1"/>
  <c r="I27" i="1" l="1"/>
  <c r="I20" i="1"/>
  <c r="I17" i="1"/>
  <c r="I16" i="1"/>
  <c r="I15" i="1"/>
  <c r="I14" i="1"/>
  <c r="I13" i="1"/>
  <c r="I12" i="1"/>
  <c r="I11" i="1"/>
  <c r="I32" i="1" l="1"/>
</calcChain>
</file>

<file path=xl/sharedStrings.xml><?xml version="1.0" encoding="utf-8"?>
<sst xmlns="http://schemas.openxmlformats.org/spreadsheetml/2006/main" count="95" uniqueCount="58">
  <si>
    <t>New Mexico Patient's Compensation Fund</t>
  </si>
  <si>
    <t>Exposure Type</t>
  </si>
  <si>
    <t>Exposure Basis</t>
  </si>
  <si>
    <t>PCF Rate</t>
  </si>
  <si>
    <t>Acute Care Bed</t>
  </si>
  <si>
    <t>Per bed</t>
  </si>
  <si>
    <t>Psychiatric Care Bed</t>
  </si>
  <si>
    <t>Extended Care Bed</t>
  </si>
  <si>
    <t>Skilled Nursing Care Bed</t>
  </si>
  <si>
    <t>Personal Care Bed</t>
  </si>
  <si>
    <t>Physical Rehab Bed</t>
  </si>
  <si>
    <t>Chemical Dependency Rehab Bed</t>
  </si>
  <si>
    <t>Births</t>
  </si>
  <si>
    <t>Per birth</t>
  </si>
  <si>
    <t>Inpatient Surgeries</t>
  </si>
  <si>
    <t>Per 100 surgeries</t>
  </si>
  <si>
    <t>Outpatient Surgeries</t>
  </si>
  <si>
    <t>ER visits</t>
  </si>
  <si>
    <t>Per 100 visits</t>
  </si>
  <si>
    <t>Other Outpatient visits</t>
  </si>
  <si>
    <t>Home Healthcare</t>
  </si>
  <si>
    <t># of Births</t>
  </si>
  <si>
    <t>Manual</t>
  </si>
  <si>
    <t>Surcharge</t>
  </si>
  <si>
    <t>Add Hospital/Facility Name Here</t>
  </si>
  <si>
    <t>Add PCF # Here</t>
  </si>
  <si>
    <t># of Surgeries</t>
  </si>
  <si>
    <t># of Visits</t>
  </si>
  <si>
    <t>The following inputs are required for this model</t>
  </si>
  <si>
    <t xml:space="preserve">Projected exposures for the period being rated.  These exposures include number of beds by type (acute care, psychiatric care, extended care, skilled nursing care, personal care, physical rehab, and chemical dependency), number of surgeries (inpatient and outpatient), </t>
  </si>
  <si>
    <t>number of births, and number of visits by type (ER, other outpatient visits, and home health).  See the Manual Rating tab.</t>
  </si>
  <si>
    <t>Total number of Reported Claims in the New Mexico Patient's Compensation Fund over the ten years shown</t>
  </si>
  <si>
    <t>Exposures by type for the five years of the experience period shown on the Experience Rating tab</t>
  </si>
  <si>
    <t>Inputs</t>
  </si>
  <si>
    <t>Introduction</t>
  </si>
  <si>
    <t>This version of the model is intended for the internal use of the New Mexico Office of the Superintendent of Insurance (OSI).</t>
  </si>
  <si>
    <t>Pinnacle Actuarial Resources, Inc. (Pinnacle) developed this New Mexico Patient's Compensation Fund rating spreadsheet.</t>
  </si>
  <si>
    <t xml:space="preserve">The possessor of this spreadsheet should be aware that this model does not represent the full scope of Pinnacle's work product, nor is it intended for external use of any kind. </t>
  </si>
  <si>
    <t>Modifications to the data inputs and/or formulae in this spreadsheet may cause it to produce results inconsistent with Pinnacle’s analysis.</t>
  </si>
  <si>
    <t>Disclaimer</t>
  </si>
  <si>
    <t>PLEASE READ BEFORE PROCEEDING</t>
  </si>
  <si>
    <t xml:space="preserve">Pinnacle’s New Mexico Patient Compensation spreadsheet contains preloaded parameters which may or may not be appropriate in the future. </t>
  </si>
  <si>
    <t>The user should review all parameters before using to ensure the appropriate application of the model and its results.</t>
  </si>
  <si>
    <t>Pinnacle and any of its representatives are not responsible for how the model is installed and/or used by the user.</t>
  </si>
  <si>
    <t>We are also not responsible for any results and outputs developed and the way these are interpreted.</t>
  </si>
  <si>
    <t xml:space="preserve">This software is provided as is, without warranty of any kind, either expressed or implied.  This includes, but is not limited to, implied warranties of merchantability and fitness for a particular purpose.  </t>
  </si>
  <si>
    <t xml:space="preserve">You bear the entire risk regarding the performance and quality of this program.  Should the software prove defective, you assume the entire cost of all servicing and necessary corrections. </t>
  </si>
  <si>
    <t>Facility's actual number of claims with incurred indemnity in excess of $200,000 for the five Accident Years</t>
  </si>
  <si>
    <t>Total Surcharge:</t>
  </si>
  <si>
    <t># of Occupied Beds</t>
  </si>
  <si>
    <t>PCF Rate 2022</t>
  </si>
  <si>
    <t>PCF Rate 2023</t>
  </si>
  <si>
    <t>The PCF Rate above reflects the 2023 surcharge increase of 15.8% and a 19.8% deficit reduction assessment.</t>
  </si>
  <si>
    <t>PCF Rate 2024</t>
  </si>
  <si>
    <t>Rating Spreadsheet 2025</t>
  </si>
  <si>
    <t>Hospitals &amp; Hospital-Owned Facilities</t>
  </si>
  <si>
    <t>PCF Rate 2025</t>
  </si>
  <si>
    <t>The PCF Rate above reflects the 2025 surcharge decrease of 5.7%% and a 26.8% deficit reduction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</si>
</sst>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0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name val="Calibri"/>
      <family val="2"/>
      <scheme val="minor"/>
    </font>
    <font>
      <b/>
      <sz val="14"/>
      <color theme="1"/>
      <name val="Calibri"/>
      <family val="2"/>
      <scheme val="minor"/>
    </font>
    <font>
      <u/>
      <sz val="11"/>
      <color theme="1"/>
      <name val="Calibri"/>
      <family val="2"/>
      <scheme val="minor"/>
    </font>
    <font>
      <b/>
      <u/>
      <sz val="11"/>
      <color theme="1"/>
      <name val="Calibri"/>
      <family val="2"/>
      <scheme val="minor"/>
    </font>
    <font>
      <sz val="11"/>
      <color rgb="FFFF0000"/>
      <name val="Calibri"/>
      <family val="2"/>
      <scheme val="minor"/>
    </font>
    <font>
      <b/>
      <i/>
      <sz val="11"/>
      <color theme="1"/>
      <name val="Calibri"/>
      <family val="2"/>
      <scheme val="minor"/>
    </font>
    <font>
      <b/>
      <i/>
      <sz val="12"/>
      <color theme="1"/>
      <name val="Calibri"/>
      <family val="2"/>
      <scheme val="minor"/>
    </font>
    <font>
      <b/>
      <sz val="16"/>
      <color rgb="FFFF0000"/>
      <name val="Calibri"/>
      <family val="2"/>
      <scheme val="minor"/>
    </font>
    <font>
      <i/>
      <sz val="11"/>
      <color theme="1"/>
      <name val="Calibri"/>
      <family val="2"/>
      <scheme val="minor"/>
    </font>
    <font>
      <sz val="11"/>
      <color theme="0"/>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4">
    <xf numFmtId="0" fontId="0" fillId="0" borderId="0"/>
    <xf numFmtId="43" fontId="1" fillId="0" borderId="0" applyFont="0" applyFill="0" applyBorder="0" applyAlignment="0" applyProtection="0"/>
    <xf numFmtId="0" fontId="3" fillId="0" borderId="0"/>
    <xf numFmtId="0" fontId="3" fillId="0" borderId="0"/>
  </cellStyleXfs>
  <cellXfs count="28">
    <xf numFmtId="0" fontId="0" fillId="0" borderId="0" xfId="0"/>
    <xf numFmtId="0" fontId="4" fillId="2" borderId="0" xfId="2" quotePrefix="1" applyFont="1" applyFill="1" applyAlignment="1">
      <alignment horizontal="left"/>
    </xf>
    <xf numFmtId="0" fontId="0" fillId="2" borderId="0" xfId="0" applyFill="1"/>
    <xf numFmtId="0" fontId="5" fillId="2" borderId="0" xfId="0" applyFont="1" applyFill="1"/>
    <xf numFmtId="0" fontId="2" fillId="2" borderId="0" xfId="0" applyFont="1" applyFill="1"/>
    <xf numFmtId="0" fontId="0" fillId="2" borderId="0" xfId="0" applyFill="1" applyAlignment="1">
      <alignment horizontal="center"/>
    </xf>
    <xf numFmtId="0" fontId="0" fillId="0" borderId="1" xfId="0" applyBorder="1" applyAlignment="1">
      <alignment horizontal="center"/>
    </xf>
    <xf numFmtId="0" fontId="0" fillId="2" borderId="1" xfId="0" applyFill="1" applyBorder="1" applyAlignment="1">
      <alignment horizontal="center"/>
    </xf>
    <xf numFmtId="0" fontId="6" fillId="2" borderId="0" xfId="0" applyFont="1" applyFill="1" applyAlignment="1">
      <alignment horizontal="center"/>
    </xf>
    <xf numFmtId="0" fontId="6" fillId="2" borderId="0" xfId="0" applyFont="1" applyFill="1"/>
    <xf numFmtId="164" fontId="0" fillId="2" borderId="0" xfId="1" applyNumberFormat="1" applyFont="1" applyFill="1" applyAlignment="1">
      <alignment horizontal="right"/>
    </xf>
    <xf numFmtId="165" fontId="0" fillId="2" borderId="0" xfId="0" applyNumberFormat="1" applyFill="1"/>
    <xf numFmtId="164" fontId="0" fillId="2" borderId="0" xfId="1" applyNumberFormat="1" applyFont="1" applyFill="1"/>
    <xf numFmtId="165" fontId="0" fillId="2" borderId="0" xfId="0" applyNumberFormat="1" applyFill="1" applyAlignment="1">
      <alignment horizontal="right"/>
    </xf>
    <xf numFmtId="164" fontId="0" fillId="2" borderId="0" xfId="0" applyNumberFormat="1" applyFill="1"/>
    <xf numFmtId="0" fontId="2" fillId="2" borderId="0" xfId="0" applyFont="1" applyFill="1" applyAlignment="1">
      <alignment horizontal="center"/>
    </xf>
    <xf numFmtId="0" fontId="7" fillId="2" borderId="0" xfId="0" applyFont="1" applyFill="1" applyAlignment="1">
      <alignment horizontal="center"/>
    </xf>
    <xf numFmtId="0" fontId="2" fillId="2" borderId="0" xfId="0" applyFont="1" applyFill="1" applyAlignment="1">
      <alignment horizontal="right"/>
    </xf>
    <xf numFmtId="164" fontId="0" fillId="2" borderId="2" xfId="1" applyNumberFormat="1" applyFont="1" applyFill="1" applyBorder="1" applyAlignment="1" applyProtection="1">
      <alignment horizontal="right"/>
      <protection locked="0"/>
    </xf>
    <xf numFmtId="0" fontId="4" fillId="2" borderId="0" xfId="2" quotePrefix="1" applyFont="1" applyFill="1" applyAlignment="1">
      <alignment horizontal="right"/>
    </xf>
    <xf numFmtId="0" fontId="8" fillId="2" borderId="0" xfId="1" applyNumberFormat="1" applyFont="1" applyFill="1" applyBorder="1" applyAlignment="1" applyProtection="1">
      <alignment horizontal="left"/>
      <protection locked="0"/>
    </xf>
    <xf numFmtId="0" fontId="9" fillId="0" borderId="0" xfId="0" applyFont="1"/>
    <xf numFmtId="0" fontId="10" fillId="0" borderId="0" xfId="0" applyFont="1"/>
    <xf numFmtId="0" fontId="11" fillId="0" borderId="0" xfId="0" applyFont="1"/>
    <xf numFmtId="0" fontId="12" fillId="0" borderId="0" xfId="0" applyFont="1"/>
    <xf numFmtId="164" fontId="0" fillId="0" borderId="0" xfId="0" applyNumberFormat="1"/>
    <xf numFmtId="43" fontId="0" fillId="0" borderId="0" xfId="0" applyNumberFormat="1"/>
    <xf numFmtId="43" fontId="13" fillId="0" borderId="0" xfId="0" applyNumberFormat="1" applyFont="1"/>
  </cellXfs>
  <cellStyles count="4">
    <cellStyle name="Comma" xfId="1" builtinId="3"/>
    <cellStyle name="Normal" xfId="0" builtinId="0"/>
    <cellStyle name="Normal 8" xfId="3" xr:uid="{00000000-0005-0000-0000-000002000000}"/>
    <cellStyle name="Normal 9"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3"/>
  <sheetViews>
    <sheetView zoomScaleNormal="100" workbookViewId="0">
      <selection activeCell="N11" sqref="N11"/>
    </sheetView>
  </sheetViews>
  <sheetFormatPr defaultRowHeight="15" x14ac:dyDescent="0.25"/>
  <sheetData>
    <row r="2" spans="1:2" ht="21" x14ac:dyDescent="0.35">
      <c r="A2" s="23" t="s">
        <v>40</v>
      </c>
      <c r="B2" s="23"/>
    </row>
    <row r="4" spans="1:2" ht="15.75" x14ac:dyDescent="0.25">
      <c r="A4" s="22" t="s">
        <v>34</v>
      </c>
    </row>
    <row r="5" spans="1:2" x14ac:dyDescent="0.25">
      <c r="A5" t="s">
        <v>36</v>
      </c>
    </row>
    <row r="6" spans="1:2" x14ac:dyDescent="0.25">
      <c r="A6" t="s">
        <v>35</v>
      </c>
    </row>
    <row r="8" spans="1:2" x14ac:dyDescent="0.25">
      <c r="A8" t="s">
        <v>37</v>
      </c>
    </row>
    <row r="9" spans="1:2" x14ac:dyDescent="0.25">
      <c r="A9" t="s">
        <v>38</v>
      </c>
    </row>
    <row r="13" spans="1:2" ht="15.75" x14ac:dyDescent="0.25">
      <c r="A13" s="22" t="s">
        <v>39</v>
      </c>
    </row>
    <row r="14" spans="1:2" x14ac:dyDescent="0.25">
      <c r="A14" t="s">
        <v>41</v>
      </c>
    </row>
    <row r="15" spans="1:2" x14ac:dyDescent="0.25">
      <c r="A15" t="s">
        <v>42</v>
      </c>
    </row>
    <row r="18" spans="1:1" x14ac:dyDescent="0.25">
      <c r="A18" s="24" t="s">
        <v>43</v>
      </c>
    </row>
    <row r="19" spans="1:1" x14ac:dyDescent="0.25">
      <c r="A19" s="24" t="s">
        <v>44</v>
      </c>
    </row>
    <row r="21" spans="1:1" x14ac:dyDescent="0.25">
      <c r="A21" s="24" t="s">
        <v>45</v>
      </c>
    </row>
    <row r="22" spans="1:1" x14ac:dyDescent="0.25">
      <c r="A22" s="24" t="s">
        <v>46</v>
      </c>
    </row>
    <row r="23" spans="1:1" x14ac:dyDescent="0.25">
      <c r="A23" s="2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
  <sheetViews>
    <sheetView workbookViewId="0">
      <selection activeCell="N11" sqref="N11"/>
    </sheetView>
  </sheetViews>
  <sheetFormatPr defaultRowHeight="15" x14ac:dyDescent="0.25"/>
  <sheetData>
    <row r="1" spans="1:2" x14ac:dyDescent="0.25">
      <c r="A1" s="21" t="s">
        <v>33</v>
      </c>
    </row>
    <row r="2" spans="1:2" x14ac:dyDescent="0.25">
      <c r="A2" t="s">
        <v>28</v>
      </c>
    </row>
    <row r="3" spans="1:2" x14ac:dyDescent="0.25">
      <c r="B3" t="s">
        <v>29</v>
      </c>
    </row>
    <row r="4" spans="1:2" x14ac:dyDescent="0.25">
      <c r="B4" t="s">
        <v>30</v>
      </c>
    </row>
    <row r="6" spans="1:2" x14ac:dyDescent="0.25">
      <c r="B6" t="s">
        <v>32</v>
      </c>
    </row>
    <row r="8" spans="1:2" x14ac:dyDescent="0.25">
      <c r="B8" t="s">
        <v>47</v>
      </c>
    </row>
    <row r="10" spans="1:2" x14ac:dyDescent="0.25">
      <c r="B10" t="s">
        <v>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4"/>
  <sheetViews>
    <sheetView tabSelected="1" view="pageBreakPreview" zoomScale="85" zoomScaleNormal="85" zoomScaleSheetLayoutView="85" workbookViewId="0">
      <selection activeCell="A35" sqref="A35"/>
    </sheetView>
  </sheetViews>
  <sheetFormatPr defaultRowHeight="15" x14ac:dyDescent="0.25"/>
  <cols>
    <col min="1" max="1" width="32.5703125" customWidth="1"/>
    <col min="2" max="2" width="4.7109375" customWidth="1"/>
    <col min="3" max="3" width="18.7109375" hidden="1" customWidth="1"/>
    <col min="4" max="4" width="4.7109375" hidden="1" customWidth="1"/>
    <col min="5" max="5" width="11" customWidth="1"/>
    <col min="6" max="6" width="5.140625" customWidth="1"/>
    <col min="7" max="7" width="15.85546875" customWidth="1"/>
    <col min="8" max="8" width="4.7109375" customWidth="1"/>
    <col min="9" max="9" width="28.28515625" customWidth="1"/>
  </cols>
  <sheetData>
    <row r="1" spans="1:9" ht="21" x14ac:dyDescent="0.35">
      <c r="A1" s="1" t="s">
        <v>0</v>
      </c>
      <c r="B1" s="1"/>
      <c r="C1" s="2"/>
      <c r="D1" s="2"/>
      <c r="E1" s="2"/>
      <c r="F1" s="2"/>
      <c r="G1" s="2"/>
      <c r="H1" s="2"/>
      <c r="I1" s="19"/>
    </row>
    <row r="2" spans="1:9" ht="18.75" x14ac:dyDescent="0.3">
      <c r="A2" s="3" t="s">
        <v>54</v>
      </c>
      <c r="B2" s="3"/>
      <c r="C2" s="4"/>
      <c r="D2" s="4"/>
      <c r="E2" s="4"/>
      <c r="F2" s="4"/>
      <c r="G2" s="4"/>
      <c r="H2" s="2"/>
      <c r="I2" s="2"/>
    </row>
    <row r="3" spans="1:9" ht="18.75" x14ac:dyDescent="0.3">
      <c r="A3" s="3" t="s">
        <v>55</v>
      </c>
      <c r="B3" s="3"/>
      <c r="C3" s="4"/>
      <c r="D3" s="4"/>
      <c r="E3" s="4"/>
      <c r="F3" s="4"/>
      <c r="G3" s="4"/>
      <c r="H3" s="2"/>
      <c r="I3" s="2"/>
    </row>
    <row r="4" spans="1:9" x14ac:dyDescent="0.25">
      <c r="A4" s="20" t="s">
        <v>24</v>
      </c>
      <c r="B4" s="2"/>
      <c r="C4" s="2"/>
      <c r="D4" s="2"/>
      <c r="E4" s="2"/>
      <c r="F4" s="2"/>
      <c r="G4" s="2"/>
      <c r="H4" s="2"/>
      <c r="I4" s="2"/>
    </row>
    <row r="5" spans="1:9" x14ac:dyDescent="0.25">
      <c r="A5" s="20" t="s">
        <v>25</v>
      </c>
      <c r="B5" s="2"/>
      <c r="C5" s="2"/>
      <c r="D5" s="2"/>
      <c r="E5" s="2"/>
      <c r="F5" s="2"/>
      <c r="G5" s="2"/>
      <c r="H5" s="2"/>
      <c r="I5" s="2"/>
    </row>
    <row r="6" spans="1:9" x14ac:dyDescent="0.25">
      <c r="A6" s="2"/>
      <c r="B6" s="2"/>
      <c r="C6" s="2"/>
      <c r="D6" s="2"/>
      <c r="E6" s="2"/>
      <c r="F6" s="2"/>
      <c r="G6" s="2"/>
      <c r="H6" s="2"/>
      <c r="I6" s="2"/>
    </row>
    <row r="7" spans="1:9" x14ac:dyDescent="0.25">
      <c r="A7" s="2"/>
      <c r="B7" s="2"/>
      <c r="C7" s="2"/>
      <c r="D7" s="2"/>
      <c r="E7" s="5"/>
      <c r="F7" s="5"/>
      <c r="G7" s="15"/>
      <c r="H7" s="2"/>
      <c r="I7" s="5" t="s">
        <v>22</v>
      </c>
    </row>
    <row r="8" spans="1:9" x14ac:dyDescent="0.25">
      <c r="A8" s="6" t="s">
        <v>1</v>
      </c>
      <c r="B8" s="5"/>
      <c r="C8" s="7" t="s">
        <v>2</v>
      </c>
      <c r="D8" s="5"/>
      <c r="E8" s="7" t="s">
        <v>3</v>
      </c>
      <c r="F8" s="5"/>
      <c r="G8" s="15"/>
      <c r="H8" s="8"/>
      <c r="I8" s="7" t="s">
        <v>23</v>
      </c>
    </row>
    <row r="9" spans="1:9" x14ac:dyDescent="0.25">
      <c r="A9" s="9"/>
      <c r="B9" s="9"/>
      <c r="C9" s="9"/>
      <c r="D9" s="9"/>
      <c r="E9" s="8"/>
      <c r="F9" s="8"/>
      <c r="G9" s="8"/>
      <c r="H9" s="8"/>
      <c r="I9" s="8"/>
    </row>
    <row r="10" spans="1:9" x14ac:dyDescent="0.25">
      <c r="A10" s="9"/>
      <c r="B10" s="9"/>
      <c r="C10" s="9"/>
      <c r="D10" s="9"/>
      <c r="E10" s="8"/>
      <c r="F10" s="8"/>
      <c r="G10" s="16" t="s">
        <v>49</v>
      </c>
      <c r="H10" s="8"/>
      <c r="I10" s="8"/>
    </row>
    <row r="11" spans="1:9" x14ac:dyDescent="0.25">
      <c r="A11" s="2" t="s">
        <v>4</v>
      </c>
      <c r="B11" s="2"/>
      <c r="C11" s="2" t="s">
        <v>5</v>
      </c>
      <c r="D11" s="2"/>
      <c r="E11" s="10">
        <f>'Increase Calc.'!H4</f>
        <v>14572.395177478442</v>
      </c>
      <c r="F11" s="10"/>
      <c r="G11" s="18"/>
      <c r="H11" s="11"/>
      <c r="I11" s="12">
        <f>E11*G11</f>
        <v>0</v>
      </c>
    </row>
    <row r="12" spans="1:9" x14ac:dyDescent="0.25">
      <c r="A12" s="2" t="s">
        <v>6</v>
      </c>
      <c r="B12" s="2"/>
      <c r="C12" s="2" t="s">
        <v>5</v>
      </c>
      <c r="D12" s="2"/>
      <c r="E12" s="10">
        <f>'Increase Calc.'!H5</f>
        <v>14572.395177478442</v>
      </c>
      <c r="F12" s="10"/>
      <c r="G12" s="18"/>
      <c r="H12" s="11"/>
      <c r="I12" s="12">
        <f t="shared" ref="I12:I17" si="0">E12*G12</f>
        <v>0</v>
      </c>
    </row>
    <row r="13" spans="1:9" x14ac:dyDescent="0.25">
      <c r="A13" s="2" t="s">
        <v>7</v>
      </c>
      <c r="B13" s="2"/>
      <c r="C13" s="2" t="s">
        <v>5</v>
      </c>
      <c r="D13" s="2"/>
      <c r="E13" s="10">
        <f>'Increase Calc.'!H6</f>
        <v>1458.1214460418212</v>
      </c>
      <c r="F13" s="10"/>
      <c r="G13" s="18"/>
      <c r="H13" s="11"/>
      <c r="I13" s="12">
        <f t="shared" si="0"/>
        <v>0</v>
      </c>
    </row>
    <row r="14" spans="1:9" x14ac:dyDescent="0.25">
      <c r="A14" s="2" t="s">
        <v>8</v>
      </c>
      <c r="B14" s="2"/>
      <c r="C14" s="2" t="s">
        <v>5</v>
      </c>
      <c r="D14" s="2"/>
      <c r="E14" s="10">
        <f>'Increase Calc.'!H7</f>
        <v>5100.4853001664515</v>
      </c>
      <c r="F14" s="10"/>
      <c r="G14" s="18"/>
      <c r="H14" s="11"/>
      <c r="I14" s="12">
        <f t="shared" si="0"/>
        <v>0</v>
      </c>
    </row>
    <row r="15" spans="1:9" x14ac:dyDescent="0.25">
      <c r="A15" s="2" t="s">
        <v>9</v>
      </c>
      <c r="B15" s="2"/>
      <c r="C15" s="2" t="s">
        <v>5</v>
      </c>
      <c r="D15" s="2"/>
      <c r="E15" s="10">
        <f>'Increase Calc.'!H8</f>
        <v>2187.1821690627316</v>
      </c>
      <c r="F15" s="10"/>
      <c r="G15" s="18"/>
      <c r="H15" s="11"/>
      <c r="I15" s="12">
        <f t="shared" si="0"/>
        <v>0</v>
      </c>
    </row>
    <row r="16" spans="1:9" x14ac:dyDescent="0.25">
      <c r="A16" s="2" t="s">
        <v>10</v>
      </c>
      <c r="B16" s="2"/>
      <c r="C16" s="2" t="s">
        <v>5</v>
      </c>
      <c r="D16" s="2"/>
      <c r="E16" s="10">
        <f>'Increase Calc.'!H9</f>
        <v>7287.6674692291826</v>
      </c>
      <c r="F16" s="10"/>
      <c r="G16" s="18"/>
      <c r="H16" s="11"/>
      <c r="I16" s="12">
        <f t="shared" si="0"/>
        <v>0</v>
      </c>
    </row>
    <row r="17" spans="1:9" x14ac:dyDescent="0.25">
      <c r="A17" s="2" t="s">
        <v>11</v>
      </c>
      <c r="B17" s="2"/>
      <c r="C17" s="2" t="s">
        <v>5</v>
      </c>
      <c r="D17" s="2"/>
      <c r="E17" s="10">
        <f>'Increase Calc.'!H10</f>
        <v>3642.3638541246296</v>
      </c>
      <c r="F17" s="10"/>
      <c r="G17" s="18"/>
      <c r="H17" s="11"/>
      <c r="I17" s="12">
        <f t="shared" si="0"/>
        <v>0</v>
      </c>
    </row>
    <row r="18" spans="1:9" x14ac:dyDescent="0.25">
      <c r="A18" s="2"/>
      <c r="B18" s="2"/>
      <c r="C18" s="2"/>
      <c r="D18" s="2"/>
      <c r="E18" s="10">
        <f>'Increase Calc.'!H11</f>
        <v>0</v>
      </c>
      <c r="F18" s="10"/>
      <c r="G18" s="10"/>
      <c r="H18" s="11"/>
      <c r="I18" s="12"/>
    </row>
    <row r="19" spans="1:9" x14ac:dyDescent="0.25">
      <c r="A19" s="2"/>
      <c r="B19" s="2"/>
      <c r="C19" s="2"/>
      <c r="D19" s="2"/>
      <c r="E19" s="10">
        <f>'Increase Calc.'!H12</f>
        <v>0</v>
      </c>
      <c r="F19" s="13"/>
      <c r="G19" s="16" t="s">
        <v>21</v>
      </c>
      <c r="H19" s="2"/>
      <c r="I19" s="14"/>
    </row>
    <row r="20" spans="1:9" x14ac:dyDescent="0.25">
      <c r="A20" s="2" t="s">
        <v>12</v>
      </c>
      <c r="B20" s="2"/>
      <c r="C20" s="2" t="s">
        <v>13</v>
      </c>
      <c r="D20" s="2"/>
      <c r="E20" s="10">
        <f>'Increase Calc.'!H13</f>
        <v>729.06072302091059</v>
      </c>
      <c r="F20" s="10"/>
      <c r="G20" s="18"/>
      <c r="H20" s="11"/>
      <c r="I20" s="12">
        <f>E20*G20</f>
        <v>0</v>
      </c>
    </row>
    <row r="21" spans="1:9" x14ac:dyDescent="0.25">
      <c r="A21" s="2"/>
      <c r="B21" s="2"/>
      <c r="C21" s="2"/>
      <c r="D21" s="2"/>
      <c r="E21" s="10">
        <f>'Increase Calc.'!H14</f>
        <v>0</v>
      </c>
      <c r="F21" s="10"/>
      <c r="G21" s="10"/>
      <c r="H21" s="11"/>
      <c r="I21" s="12"/>
    </row>
    <row r="22" spans="1:9" x14ac:dyDescent="0.25">
      <c r="A22" s="2"/>
      <c r="B22" s="2"/>
      <c r="C22" s="2"/>
      <c r="D22" s="2"/>
      <c r="E22" s="10">
        <f>'Increase Calc.'!H15</f>
        <v>0</v>
      </c>
      <c r="F22" s="10"/>
      <c r="G22" s="16" t="s">
        <v>26</v>
      </c>
      <c r="H22" s="11"/>
      <c r="I22" s="12"/>
    </row>
    <row r="23" spans="1:9" x14ac:dyDescent="0.25">
      <c r="A23" s="2" t="s">
        <v>14</v>
      </c>
      <c r="B23" s="2"/>
      <c r="C23" s="2" t="s">
        <v>15</v>
      </c>
      <c r="D23" s="2"/>
      <c r="E23" s="10">
        <f>'Increase Calc.'!H16</f>
        <v>25502.426500832258</v>
      </c>
      <c r="F23" s="10"/>
      <c r="G23" s="18"/>
      <c r="H23" s="11"/>
      <c r="I23" s="12">
        <f>E23/100*G23</f>
        <v>0</v>
      </c>
    </row>
    <row r="24" spans="1:9" x14ac:dyDescent="0.25">
      <c r="A24" s="2" t="s">
        <v>16</v>
      </c>
      <c r="B24" s="2"/>
      <c r="C24" s="2" t="s">
        <v>15</v>
      </c>
      <c r="D24" s="2"/>
      <c r="E24" s="10">
        <f>'Increase Calc.'!H17</f>
        <v>2913.3031311037189</v>
      </c>
      <c r="F24" s="10"/>
      <c r="G24" s="18"/>
      <c r="H24" s="11"/>
      <c r="I24" s="12">
        <f>E24/100*G24</f>
        <v>0</v>
      </c>
    </row>
    <row r="25" spans="1:9" x14ac:dyDescent="0.25">
      <c r="A25" s="2"/>
      <c r="B25" s="2"/>
      <c r="C25" s="2"/>
      <c r="D25" s="2"/>
      <c r="E25" s="10">
        <f>'Increase Calc.'!H18</f>
        <v>0</v>
      </c>
      <c r="F25" s="10"/>
      <c r="G25" s="10"/>
      <c r="H25" s="11"/>
      <c r="I25" s="12"/>
    </row>
    <row r="26" spans="1:9" x14ac:dyDescent="0.25">
      <c r="A26" s="2"/>
      <c r="B26" s="2"/>
      <c r="C26" s="2"/>
      <c r="D26" s="2"/>
      <c r="E26" s="10">
        <f>'Increase Calc.'!H19</f>
        <v>0</v>
      </c>
      <c r="F26" s="10"/>
      <c r="G26" s="16" t="s">
        <v>27</v>
      </c>
      <c r="H26" s="11"/>
      <c r="I26" s="12"/>
    </row>
    <row r="27" spans="1:9" x14ac:dyDescent="0.25">
      <c r="A27" s="2" t="s">
        <v>17</v>
      </c>
      <c r="B27" s="2"/>
      <c r="C27" s="2" t="s">
        <v>18</v>
      </c>
      <c r="D27" s="2"/>
      <c r="E27" s="10">
        <f>'Increase Calc.'!H20</f>
        <v>2187.1821690627316</v>
      </c>
      <c r="F27" s="10"/>
      <c r="G27" s="18"/>
      <c r="H27" s="11"/>
      <c r="I27" s="12">
        <f t="shared" ref="I27:I29" si="1">E27/100*G27</f>
        <v>0</v>
      </c>
    </row>
    <row r="28" spans="1:9" x14ac:dyDescent="0.25">
      <c r="A28" s="2" t="s">
        <v>19</v>
      </c>
      <c r="B28" s="2"/>
      <c r="C28" s="2" t="s">
        <v>18</v>
      </c>
      <c r="D28" s="2"/>
      <c r="E28" s="10">
        <f>'Increase Calc.'!H21</f>
        <v>729.06072302091059</v>
      </c>
      <c r="F28" s="10"/>
      <c r="G28" s="18"/>
      <c r="H28" s="11"/>
      <c r="I28" s="12">
        <f t="shared" si="1"/>
        <v>0</v>
      </c>
    </row>
    <row r="29" spans="1:9" x14ac:dyDescent="0.25">
      <c r="A29" s="2" t="s">
        <v>20</v>
      </c>
      <c r="B29" s="2"/>
      <c r="C29" s="2" t="s">
        <v>18</v>
      </c>
      <c r="D29" s="2"/>
      <c r="E29" s="10">
        <f>'Increase Calc.'!H22</f>
        <v>729.06072302091059</v>
      </c>
      <c r="F29" s="10"/>
      <c r="G29" s="18"/>
      <c r="H29" s="11"/>
      <c r="I29" s="12">
        <f t="shared" si="1"/>
        <v>0</v>
      </c>
    </row>
    <row r="30" spans="1:9" x14ac:dyDescent="0.25">
      <c r="A30" s="2"/>
      <c r="B30" s="2"/>
      <c r="C30" s="2"/>
      <c r="D30" s="2"/>
      <c r="E30" s="2"/>
      <c r="F30" s="2"/>
      <c r="G30" s="2"/>
      <c r="H30" s="2"/>
      <c r="I30" s="14"/>
    </row>
    <row r="31" spans="1:9" x14ac:dyDescent="0.25">
      <c r="A31" s="2"/>
      <c r="B31" s="2"/>
      <c r="C31" s="2"/>
      <c r="D31" s="2"/>
      <c r="E31" s="2"/>
      <c r="F31" s="2"/>
      <c r="G31" s="2"/>
      <c r="H31" s="2"/>
      <c r="I31" s="14"/>
    </row>
    <row r="32" spans="1:9" x14ac:dyDescent="0.25">
      <c r="A32" s="2"/>
      <c r="B32" s="2"/>
      <c r="C32" s="2"/>
      <c r="D32" s="2"/>
      <c r="E32" s="2"/>
      <c r="F32" s="2"/>
      <c r="G32" s="2"/>
      <c r="H32" s="17" t="s">
        <v>48</v>
      </c>
      <c r="I32" s="14">
        <f>SUM(I11:I30)</f>
        <v>0</v>
      </c>
    </row>
    <row r="33" spans="1:9" x14ac:dyDescent="0.25">
      <c r="A33" s="2"/>
      <c r="B33" s="2"/>
      <c r="C33" s="2"/>
      <c r="D33" s="2"/>
      <c r="E33" s="2"/>
      <c r="F33" s="2"/>
      <c r="G33" s="2"/>
      <c r="H33" s="17"/>
      <c r="I33" s="14"/>
    </row>
    <row r="34" spans="1:9" x14ac:dyDescent="0.25">
      <c r="A34" s="2" t="s">
        <v>57</v>
      </c>
      <c r="B34" s="2"/>
      <c r="C34" s="2"/>
      <c r="D34" s="2"/>
      <c r="E34" s="2"/>
      <c r="F34" s="2"/>
      <c r="G34" s="2"/>
      <c r="H34" s="2"/>
      <c r="I34" s="14"/>
    </row>
  </sheetData>
  <sheetProtection selectLockedCells="1"/>
  <printOptions horizontalCentered="1"/>
  <pageMargins left="0.7" right="0.7" top="0.75" bottom="0.75" header="0.3" footer="0.3"/>
  <pageSetup scale="88" orientation="landscape" blackAndWhite="1" r:id="rId1"/>
  <headerFooter>
    <oddFooter>&amp;L&amp;F&amp;R&amp;D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A153D-37D4-40DB-BB8E-80A97DB40E6E}">
  <dimension ref="A1:L27"/>
  <sheetViews>
    <sheetView workbookViewId="0">
      <selection activeCell="A4" sqref="A4"/>
    </sheetView>
  </sheetViews>
  <sheetFormatPr defaultRowHeight="15" x14ac:dyDescent="0.25"/>
  <cols>
    <col min="5" max="6" width="13.28515625" bestFit="1" customWidth="1"/>
    <col min="7" max="8" width="10.5703125" bestFit="1" customWidth="1"/>
    <col min="11" max="12" width="10.5703125" bestFit="1" customWidth="1"/>
  </cols>
  <sheetData>
    <row r="1" spans="1:12" x14ac:dyDescent="0.25">
      <c r="A1" s="6" t="s">
        <v>1</v>
      </c>
      <c r="B1" s="5"/>
      <c r="C1" s="7" t="s">
        <v>2</v>
      </c>
      <c r="D1" s="5"/>
      <c r="E1" s="7" t="s">
        <v>50</v>
      </c>
      <c r="F1" s="5" t="s">
        <v>51</v>
      </c>
      <c r="G1" s="5" t="s">
        <v>53</v>
      </c>
      <c r="H1" s="5" t="s">
        <v>56</v>
      </c>
    </row>
    <row r="2" spans="1:12" x14ac:dyDescent="0.25">
      <c r="A2" s="9"/>
      <c r="B2" s="9"/>
      <c r="C2" s="9"/>
      <c r="D2" s="9"/>
      <c r="E2" s="8"/>
    </row>
    <row r="3" spans="1:12" x14ac:dyDescent="0.25">
      <c r="A3" s="9"/>
      <c r="B3" s="9"/>
      <c r="C3" s="9"/>
      <c r="D3" s="9"/>
      <c r="E3" s="8"/>
    </row>
    <row r="4" spans="1:12" x14ac:dyDescent="0.25">
      <c r="A4" s="2" t="s">
        <v>4</v>
      </c>
      <c r="B4" s="2"/>
      <c r="C4" s="2" t="s">
        <v>5</v>
      </c>
      <c r="D4" s="2"/>
      <c r="E4" s="10">
        <v>5381.9536960000005</v>
      </c>
      <c r="F4" s="25">
        <f>E4*1.158*1.198</f>
        <v>7466.2982512016642</v>
      </c>
      <c r="G4" s="25">
        <f>(F4*1.118)*1.46</f>
        <v>12187.089309471452</v>
      </c>
      <c r="H4" s="26">
        <f>(G4*0.943)*1.268</f>
        <v>14572.395177478442</v>
      </c>
      <c r="K4" s="27">
        <f>G4*0.943</f>
        <v>11492.425218831579</v>
      </c>
      <c r="L4" s="27">
        <f>K4*1.268</f>
        <v>14572.395177478442</v>
      </c>
    </row>
    <row r="5" spans="1:12" x14ac:dyDescent="0.25">
      <c r="A5" s="2" t="s">
        <v>6</v>
      </c>
      <c r="B5" s="2"/>
      <c r="C5" s="2" t="s">
        <v>5</v>
      </c>
      <c r="D5" s="2"/>
      <c r="E5" s="10">
        <v>5381.9536960000005</v>
      </c>
      <c r="F5" s="25">
        <f t="shared" ref="F5:F22" si="0">E5*1.158*1.198</f>
        <v>7466.2982512016642</v>
      </c>
      <c r="G5" s="25">
        <f t="shared" ref="G5:G22" si="1">(F5*1.118)*1.46</f>
        <v>12187.089309471452</v>
      </c>
      <c r="H5" s="26">
        <f t="shared" ref="H5:H22" si="2">(G5*0.943)*1.268</f>
        <v>14572.395177478442</v>
      </c>
    </row>
    <row r="6" spans="1:12" x14ac:dyDescent="0.25">
      <c r="A6" s="2" t="s">
        <v>7</v>
      </c>
      <c r="B6" s="2"/>
      <c r="C6" s="2" t="s">
        <v>5</v>
      </c>
      <c r="D6" s="2"/>
      <c r="E6" s="10">
        <v>538.52108799999996</v>
      </c>
      <c r="F6" s="25">
        <f t="shared" si="0"/>
        <v>747.08168904499189</v>
      </c>
      <c r="G6" s="25">
        <f t="shared" si="1"/>
        <v>1219.4464993943595</v>
      </c>
      <c r="H6" s="26">
        <f t="shared" si="2"/>
        <v>1458.1214460418212</v>
      </c>
    </row>
    <row r="7" spans="1:12" x14ac:dyDescent="0.25">
      <c r="A7" s="2" t="s">
        <v>8</v>
      </c>
      <c r="B7" s="2"/>
      <c r="C7" s="2" t="s">
        <v>5</v>
      </c>
      <c r="D7" s="2"/>
      <c r="E7" s="10">
        <v>1883.7380800000001</v>
      </c>
      <c r="F7" s="25">
        <f t="shared" si="0"/>
        <v>2613.27969857472</v>
      </c>
      <c r="G7" s="25">
        <f t="shared" si="1"/>
        <v>4265.6041863895443</v>
      </c>
      <c r="H7" s="26">
        <f t="shared" si="2"/>
        <v>5100.4853001664515</v>
      </c>
    </row>
    <row r="8" spans="1:12" x14ac:dyDescent="0.25">
      <c r="A8" s="2" t="s">
        <v>9</v>
      </c>
      <c r="B8" s="2"/>
      <c r="C8" s="2" t="s">
        <v>5</v>
      </c>
      <c r="D8" s="2"/>
      <c r="E8" s="10">
        <v>807.78163200000006</v>
      </c>
      <c r="F8" s="25">
        <f t="shared" si="0"/>
        <v>1120.6225335674881</v>
      </c>
      <c r="G8" s="25">
        <f t="shared" si="1"/>
        <v>1829.1697490915394</v>
      </c>
      <c r="H8" s="26">
        <f t="shared" si="2"/>
        <v>2187.1821690627316</v>
      </c>
    </row>
    <row r="9" spans="1:12" x14ac:dyDescent="0.25">
      <c r="A9" s="2" t="s">
        <v>10</v>
      </c>
      <c r="B9" s="2"/>
      <c r="C9" s="2" t="s">
        <v>5</v>
      </c>
      <c r="D9" s="2"/>
      <c r="E9" s="10">
        <v>2691.5197120000003</v>
      </c>
      <c r="F9" s="25">
        <f t="shared" si="0"/>
        <v>3733.902232142208</v>
      </c>
      <c r="G9" s="25">
        <f t="shared" si="1"/>
        <v>6094.7739354810828</v>
      </c>
      <c r="H9" s="26">
        <f t="shared" si="2"/>
        <v>7287.6674692291826</v>
      </c>
    </row>
    <row r="10" spans="1:12" x14ac:dyDescent="0.25">
      <c r="A10" s="2" t="s">
        <v>11</v>
      </c>
      <c r="B10" s="2"/>
      <c r="C10" s="2" t="s">
        <v>5</v>
      </c>
      <c r="D10" s="2"/>
      <c r="E10" s="10">
        <v>1345.2169920000001</v>
      </c>
      <c r="F10" s="25">
        <f t="shared" si="0"/>
        <v>1866.1980095297281</v>
      </c>
      <c r="G10" s="25">
        <f t="shared" si="1"/>
        <v>3046.1576869951846</v>
      </c>
      <c r="H10" s="26">
        <f t="shared" si="2"/>
        <v>3642.3638541246296</v>
      </c>
    </row>
    <row r="11" spans="1:12" x14ac:dyDescent="0.25">
      <c r="A11" s="2"/>
      <c r="B11" s="2"/>
      <c r="C11" s="2"/>
      <c r="D11" s="2"/>
      <c r="E11" s="10"/>
      <c r="F11" s="25"/>
      <c r="G11" s="25"/>
      <c r="H11" s="26">
        <f t="shared" si="2"/>
        <v>0</v>
      </c>
    </row>
    <row r="12" spans="1:12" x14ac:dyDescent="0.25">
      <c r="A12" s="2"/>
      <c r="B12" s="2"/>
      <c r="C12" s="2"/>
      <c r="D12" s="2"/>
      <c r="E12" s="13"/>
      <c r="F12" s="25"/>
      <c r="G12" s="25"/>
      <c r="H12" s="26">
        <f t="shared" si="2"/>
        <v>0</v>
      </c>
    </row>
    <row r="13" spans="1:12" x14ac:dyDescent="0.25">
      <c r="A13" s="2" t="s">
        <v>12</v>
      </c>
      <c r="B13" s="2"/>
      <c r="C13" s="2" t="s">
        <v>13</v>
      </c>
      <c r="D13" s="2"/>
      <c r="E13" s="10">
        <v>269.26054399999998</v>
      </c>
      <c r="F13" s="25">
        <f t="shared" si="0"/>
        <v>373.54084452249595</v>
      </c>
      <c r="G13" s="25">
        <f t="shared" si="1"/>
        <v>609.72324969717977</v>
      </c>
      <c r="H13" s="26">
        <f t="shared" si="2"/>
        <v>729.06072302091059</v>
      </c>
    </row>
    <row r="14" spans="1:12" x14ac:dyDescent="0.25">
      <c r="A14" s="2"/>
      <c r="B14" s="2"/>
      <c r="C14" s="2"/>
      <c r="D14" s="2"/>
      <c r="E14" s="10"/>
      <c r="F14" s="25"/>
      <c r="G14" s="25"/>
      <c r="H14" s="26">
        <f t="shared" si="2"/>
        <v>0</v>
      </c>
    </row>
    <row r="15" spans="1:12" x14ac:dyDescent="0.25">
      <c r="A15" s="2"/>
      <c r="B15" s="2"/>
      <c r="C15" s="2"/>
      <c r="D15" s="2"/>
      <c r="E15" s="10"/>
      <c r="F15" s="25"/>
      <c r="G15" s="25"/>
      <c r="H15" s="26">
        <f t="shared" si="2"/>
        <v>0</v>
      </c>
    </row>
    <row r="16" spans="1:12" x14ac:dyDescent="0.25">
      <c r="A16" s="2" t="s">
        <v>14</v>
      </c>
      <c r="B16" s="2"/>
      <c r="C16" s="2" t="s">
        <v>15</v>
      </c>
      <c r="D16" s="2"/>
      <c r="E16" s="10">
        <v>9418.6904000000013</v>
      </c>
      <c r="F16" s="25">
        <f t="shared" si="0"/>
        <v>13066.398492873599</v>
      </c>
      <c r="G16" s="25">
        <f t="shared" si="1"/>
        <v>21328.020931947722</v>
      </c>
      <c r="H16" s="26">
        <f t="shared" si="2"/>
        <v>25502.426500832258</v>
      </c>
    </row>
    <row r="17" spans="1:8" x14ac:dyDescent="0.25">
      <c r="A17" s="2" t="s">
        <v>16</v>
      </c>
      <c r="B17" s="2"/>
      <c r="C17" s="2" t="s">
        <v>15</v>
      </c>
      <c r="D17" s="2"/>
      <c r="E17" s="10">
        <v>1075.9564479999999</v>
      </c>
      <c r="F17" s="25">
        <f t="shared" si="0"/>
        <v>1492.6571650072317</v>
      </c>
      <c r="G17" s="25">
        <f t="shared" si="1"/>
        <v>2436.4344372980045</v>
      </c>
      <c r="H17" s="26">
        <f t="shared" si="2"/>
        <v>2913.3031311037189</v>
      </c>
    </row>
    <row r="18" spans="1:8" x14ac:dyDescent="0.25">
      <c r="A18" s="2"/>
      <c r="B18" s="2"/>
      <c r="C18" s="2"/>
      <c r="D18" s="2"/>
      <c r="E18" s="10"/>
      <c r="F18" s="25"/>
      <c r="G18" s="25"/>
      <c r="H18" s="26">
        <f t="shared" si="2"/>
        <v>0</v>
      </c>
    </row>
    <row r="19" spans="1:8" x14ac:dyDescent="0.25">
      <c r="A19" s="2"/>
      <c r="B19" s="2"/>
      <c r="C19" s="2"/>
      <c r="D19" s="2"/>
      <c r="E19" s="10"/>
      <c r="F19" s="25"/>
      <c r="G19" s="25"/>
      <c r="H19" s="26">
        <f t="shared" si="2"/>
        <v>0</v>
      </c>
    </row>
    <row r="20" spans="1:8" x14ac:dyDescent="0.25">
      <c r="A20" s="2" t="s">
        <v>17</v>
      </c>
      <c r="B20" s="2"/>
      <c r="C20" s="2" t="s">
        <v>18</v>
      </c>
      <c r="D20" s="2"/>
      <c r="E20" s="10">
        <v>807.78163200000006</v>
      </c>
      <c r="F20" s="25">
        <f t="shared" si="0"/>
        <v>1120.6225335674881</v>
      </c>
      <c r="G20" s="25">
        <f t="shared" si="1"/>
        <v>1829.1697490915394</v>
      </c>
      <c r="H20" s="26">
        <f t="shared" si="2"/>
        <v>2187.1821690627316</v>
      </c>
    </row>
    <row r="21" spans="1:8" x14ac:dyDescent="0.25">
      <c r="A21" s="2" t="s">
        <v>19</v>
      </c>
      <c r="B21" s="2"/>
      <c r="C21" s="2" t="s">
        <v>18</v>
      </c>
      <c r="D21" s="2"/>
      <c r="E21" s="10">
        <v>269.26054399999998</v>
      </c>
      <c r="F21" s="25">
        <f t="shared" si="0"/>
        <v>373.54084452249595</v>
      </c>
      <c r="G21" s="25">
        <f t="shared" si="1"/>
        <v>609.72324969717977</v>
      </c>
      <c r="H21" s="26">
        <f t="shared" si="2"/>
        <v>729.06072302091059</v>
      </c>
    </row>
    <row r="22" spans="1:8" x14ac:dyDescent="0.25">
      <c r="A22" s="2" t="s">
        <v>20</v>
      </c>
      <c r="B22" s="2"/>
      <c r="C22" s="2" t="s">
        <v>18</v>
      </c>
      <c r="D22" s="2"/>
      <c r="E22" s="10">
        <v>269.26054399999998</v>
      </c>
      <c r="F22" s="25">
        <f t="shared" si="0"/>
        <v>373.54084452249595</v>
      </c>
      <c r="G22" s="25">
        <f t="shared" si="1"/>
        <v>609.72324969717977</v>
      </c>
      <c r="H22" s="26">
        <f t="shared" si="2"/>
        <v>729.06072302091059</v>
      </c>
    </row>
    <row r="23" spans="1:8" x14ac:dyDescent="0.25">
      <c r="A23" s="2"/>
      <c r="B23" s="2"/>
      <c r="C23" s="2"/>
      <c r="D23" s="2"/>
      <c r="E23" s="2"/>
    </row>
    <row r="24" spans="1:8" x14ac:dyDescent="0.25">
      <c r="A24" s="2"/>
      <c r="B24" s="2"/>
      <c r="C24" s="2"/>
      <c r="D24" s="2"/>
      <c r="E24" s="2"/>
    </row>
    <row r="25" spans="1:8" x14ac:dyDescent="0.25">
      <c r="A25" s="2"/>
      <c r="B25" s="2"/>
      <c r="C25" s="2"/>
      <c r="D25" s="2"/>
      <c r="E25" s="2"/>
    </row>
    <row r="26" spans="1:8" x14ac:dyDescent="0.25">
      <c r="A26" s="2"/>
      <c r="B26" s="2"/>
      <c r="C26" s="2"/>
      <c r="D26" s="2"/>
      <c r="E26" s="2"/>
    </row>
    <row r="27" spans="1:8" x14ac:dyDescent="0.25">
      <c r="A27" s="2" t="s">
        <v>52</v>
      </c>
      <c r="B27" s="2"/>
      <c r="C27" s="2"/>
      <c r="D27" s="2"/>
      <c r="E27"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DISCLAIMER</vt:lpstr>
      <vt:lpstr>Instructions</vt:lpstr>
      <vt:lpstr>2025 Rating</vt:lpstr>
      <vt:lpstr>Increase Calc.</vt:lpstr>
      <vt:lpstr>'2025 Rating'!Print_Area</vt:lpstr>
    </vt:vector>
  </TitlesOfParts>
  <Company>Pinnacle Actuarial Resources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Negley, Christina</dc:creator>
  <cp:lastModifiedBy>Debbie Luera</cp:lastModifiedBy>
  <cp:lastPrinted>2020-01-17T15:01:08Z</cp:lastPrinted>
  <dcterms:created xsi:type="dcterms:W3CDTF">2019-12-30T16:20:23Z</dcterms:created>
  <dcterms:modified xsi:type="dcterms:W3CDTF">2024-11-27T19:00:38Z</dcterms:modified>
</cp:coreProperties>
</file>